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'!$A$1:$H$42</definedName>
    <definedName name="_xlnm.Print_Titles" localSheetId="0">'VC IMAG '!$7:$7</definedName>
  </definedNames>
  <calcPr fullCalcOnLoad="1"/>
</workbook>
</file>

<file path=xl/sharedStrings.xml><?xml version="1.0" encoding="utf-8"?>
<sst xmlns="http://schemas.openxmlformats.org/spreadsheetml/2006/main" count="45" uniqueCount="45">
  <si>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</si>
  <si>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</si>
  <si>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</si>
  <si>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</si>
  <si>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</si>
  <si>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</si>
  <si>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</si>
  <si>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</si>
  <si>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</si>
  <si>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</si>
  <si>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</si>
  <si>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</si>
  <si>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</si>
  <si>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</si>
  <si>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</si>
  <si>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</si>
  <si>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</si>
  <si>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</si>
  <si>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</si>
  <si>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</si>
  <si>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</si>
  <si>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</si>
  <si>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</si>
  <si>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</si>
  <si>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</si>
  <si>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</si>
  <si>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</si>
  <si>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</si>
  <si>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</si>
  <si>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</si>
  <si>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</si>
  <si>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</si>
  <si>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SC MEDICI'S SRL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</si>
  <si>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</si>
  <si>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</si>
  <si>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</si>
  <si>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</si>
  <si>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</si>
  <si>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SC RMN IMAGISTICAS SRL</t>
  </si>
  <si>
    <t>SPITALUL CLINIC JUDETEAN TIMISOARA</t>
  </si>
  <si>
    <t>SC CENTRUL MEDICAL UNIREA - PUNCT DE LUCRU SANNICOLAU MARE (fuziune prin absorbtie a SC CENTRUL DE RADIOIMAGISTICA BIRSASTEANU SRL)</t>
  </si>
  <si>
    <t>SC CENTRUL MEDICAL UNIREA - PUNCT DE LUCRU STR. VIDRIGHIN (fuziune prin absorbtie a SC CENTRUL DE RADIOIMAGISTICA BIRSASTEANU SRL)</t>
  </si>
  <si>
    <t>SC CENTRUL MEDICAL UNIREA - PUNCT DE LUCRU LUGOJ (fuziune prin absorbtie a SC CENTRUL DE RADIOIMAGISTICA BIRSASTEANU SRL)</t>
  </si>
  <si>
    <t>TOTAL VALOARE APRILIE - IUNIE 2023 (FORMULA)</t>
  </si>
  <si>
    <t>TOTAL VALOARE APRILIE-IUNIE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</si>
</sst>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" fontId="7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9" fillId="0" borderId="11" xfId="0" applyNumberFormat="1" applyFont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75" zoomScalePageLayoutView="0" workbookViewId="0" topLeftCell="A1">
      <selection activeCell="C39" sqref="C39:C42"/>
    </sheetView>
  </sheetViews>
  <sheetFormatPr defaultColWidth="9.140625" defaultRowHeight="12.75"/>
  <cols>
    <col min="1" max="1" width="10.8515625" style="2" customWidth="1"/>
    <col min="2" max="2" width="45.28125" style="2" customWidth="1"/>
    <col min="3" max="3" width="21.00390625" style="2" customWidth="1"/>
    <col min="4" max="4" width="21.00390625" style="4" customWidth="1"/>
    <col min="5" max="5" width="21.8515625" style="4" customWidth="1"/>
    <col min="6" max="6" width="19.57421875" style="4" customWidth="1"/>
    <col min="7" max="7" width="20.28125" style="5" hidden="1" customWidth="1"/>
    <col min="8" max="8" width="21.140625" style="5" customWidth="1"/>
    <col min="9" max="12" width="20.7109375" style="2" customWidth="1"/>
    <col min="13" max="16384" width="9.140625" style="2" customWidth="1"/>
  </cols>
  <sheetData>
    <row r="1" spans="2:8" ht="24.75" customHeight="1">
      <c r="B1" s="3"/>
      <c r="H1" s="6"/>
    </row>
    <row r="2" spans="1:7" s="9" customFormat="1" ht="24" customHeight="1">
      <c r="A2" s="7" t="s">
        <v>27</v>
      </c>
      <c r="B2" s="3"/>
      <c r="C2" s="2"/>
      <c r="D2" s="4"/>
      <c r="E2" s="4"/>
      <c r="F2" s="8"/>
      <c r="G2" s="6"/>
    </row>
    <row r="3" spans="1:8" s="9" customFormat="1" ht="22.5" customHeight="1">
      <c r="A3" s="7" t="s">
        <v>28</v>
      </c>
      <c r="B3" s="10"/>
      <c r="C3" s="10"/>
      <c r="D3" s="8"/>
      <c r="E3" s="8"/>
      <c r="F3" s="8"/>
      <c r="G3" s="6"/>
      <c r="H3" s="6"/>
    </row>
    <row r="4" spans="1:6" ht="19.5">
      <c r="A4" s="11"/>
      <c r="B4" s="11"/>
      <c r="C4" s="11"/>
      <c r="D4" s="12"/>
      <c r="E4" s="12"/>
      <c r="F4" s="12"/>
    </row>
    <row r="5" spans="1:6" ht="19.5">
      <c r="A5" s="11"/>
      <c r="B5" s="11"/>
      <c r="C5" s="11"/>
      <c r="D5" s="12"/>
      <c r="E5" s="12"/>
      <c r="F5" s="12"/>
    </row>
    <row r="6" spans="3:8" ht="33" customHeight="1">
      <c r="C6" s="43" t="s">
        <v>24</v>
      </c>
      <c r="D6" s="44"/>
      <c r="E6" s="43" t="s">
        <v>25</v>
      </c>
      <c r="F6" s="44"/>
      <c r="G6" s="13"/>
      <c r="H6" s="13"/>
    </row>
    <row r="7" spans="1:8" s="9" customFormat="1" ht="86.25" customHeight="1">
      <c r="A7" s="39" t="s">
        <v>0</v>
      </c>
      <c r="B7" s="40" t="s">
        <v>1</v>
      </c>
      <c r="C7" s="39" t="s">
        <v>2</v>
      </c>
      <c r="D7" s="41" t="s">
        <v>3</v>
      </c>
      <c r="E7" s="39" t="s">
        <v>6</v>
      </c>
      <c r="F7" s="42" t="s">
        <v>4</v>
      </c>
      <c r="G7" s="14" t="s">
        <v>43</v>
      </c>
      <c r="H7" s="14" t="s">
        <v>44</v>
      </c>
    </row>
    <row r="8" spans="1:10" s="9" customFormat="1" ht="78" customHeight="1">
      <c r="A8" s="15">
        <v>1</v>
      </c>
      <c r="B8" s="37" t="s">
        <v>41</v>
      </c>
      <c r="C8" s="1">
        <v>1368.75</v>
      </c>
      <c r="D8" s="1">
        <f aca="true" t="shared" si="0" ref="D8:D33">C8*$C$37</f>
        <v>497420.5592291116</v>
      </c>
      <c r="E8" s="1">
        <v>30</v>
      </c>
      <c r="F8" s="1">
        <f aca="true" t="shared" si="1" ref="F8:F33">E8*$F$37</f>
        <v>35868.514500000005</v>
      </c>
      <c r="G8" s="1">
        <f>D8+F8</f>
        <v>533289.0737291116</v>
      </c>
      <c r="H8" s="1">
        <f>ROUND(G8,2)</f>
        <v>533289.07</v>
      </c>
      <c r="I8" s="30"/>
      <c r="J8" s="30"/>
    </row>
    <row r="9" spans="1:10" s="9" customFormat="1" ht="78.75">
      <c r="A9" s="15">
        <v>1</v>
      </c>
      <c r="B9" s="37" t="s">
        <v>40</v>
      </c>
      <c r="C9" s="1">
        <v>246.66</v>
      </c>
      <c r="D9" s="1">
        <f t="shared" si="0"/>
        <v>89639.27316124395</v>
      </c>
      <c r="E9" s="1">
        <v>0</v>
      </c>
      <c r="F9" s="1">
        <f t="shared" si="1"/>
        <v>0</v>
      </c>
      <c r="G9" s="1">
        <f>D9+F9</f>
        <v>89639.27316124395</v>
      </c>
      <c r="H9" s="1">
        <f>ROUND(G9,2)</f>
        <v>89639.27</v>
      </c>
      <c r="I9" s="30"/>
      <c r="J9" s="30"/>
    </row>
    <row r="10" spans="1:10" s="9" customFormat="1" ht="73.5" customHeight="1">
      <c r="A10" s="15">
        <v>1</v>
      </c>
      <c r="B10" s="37" t="s">
        <v>42</v>
      </c>
      <c r="C10" s="1">
        <v>202</v>
      </c>
      <c r="D10" s="1">
        <f t="shared" si="0"/>
        <v>73409.2807044972</v>
      </c>
      <c r="E10" s="1">
        <v>0</v>
      </c>
      <c r="F10" s="1">
        <f t="shared" si="1"/>
        <v>0</v>
      </c>
      <c r="G10" s="1">
        <f>D10+F10</f>
        <v>73409.2807044972</v>
      </c>
      <c r="H10" s="1">
        <f>ROUND(G10,2)</f>
        <v>73409.28</v>
      </c>
      <c r="I10" s="30"/>
      <c r="J10" s="30"/>
    </row>
    <row r="11" spans="1:10" ht="45" customHeight="1">
      <c r="A11" s="15">
        <v>2</v>
      </c>
      <c r="B11" s="37" t="s">
        <v>11</v>
      </c>
      <c r="C11" s="1">
        <f>321.58-40</f>
        <v>281.58</v>
      </c>
      <c r="D11" s="1">
        <f t="shared" si="0"/>
        <v>102329.63000382336</v>
      </c>
      <c r="E11" s="1">
        <v>0</v>
      </c>
      <c r="F11" s="1">
        <f t="shared" si="1"/>
        <v>0</v>
      </c>
      <c r="G11" s="1">
        <f aca="true" t="shared" si="2" ref="G11:G33">D11+F11</f>
        <v>102329.63000382336</v>
      </c>
      <c r="H11" s="1">
        <f>ROUND(G11,2)</f>
        <v>102329.63</v>
      </c>
      <c r="I11" s="30"/>
      <c r="J11" s="30"/>
    </row>
    <row r="12" spans="1:10" ht="55.5" customHeight="1">
      <c r="A12" s="15">
        <v>3</v>
      </c>
      <c r="B12" s="37" t="s">
        <v>29</v>
      </c>
      <c r="C12" s="1">
        <f>1387-37-20</f>
        <v>1330</v>
      </c>
      <c r="D12" s="1">
        <f t="shared" si="0"/>
        <v>483338.3333513924</v>
      </c>
      <c r="E12" s="1">
        <v>60</v>
      </c>
      <c r="F12" s="1">
        <f t="shared" si="1"/>
        <v>71737.02900000001</v>
      </c>
      <c r="G12" s="1">
        <f t="shared" si="2"/>
        <v>555075.3623513924</v>
      </c>
      <c r="H12" s="1">
        <f aca="true" t="shared" si="3" ref="H12:H32">ROUND(G12,2)</f>
        <v>555075.36</v>
      </c>
      <c r="I12" s="30"/>
      <c r="J12" s="30"/>
    </row>
    <row r="13" spans="1:10" ht="53.25" customHeight="1">
      <c r="A13" s="15">
        <v>3</v>
      </c>
      <c r="B13" s="37" t="s">
        <v>30</v>
      </c>
      <c r="C13" s="1">
        <f>89.38-23</f>
        <v>66.38</v>
      </c>
      <c r="D13" s="1">
        <f t="shared" si="0"/>
        <v>24123.30719388378</v>
      </c>
      <c r="E13" s="1">
        <f>30-30</f>
        <v>0</v>
      </c>
      <c r="F13" s="1">
        <f t="shared" si="1"/>
        <v>0</v>
      </c>
      <c r="G13" s="1">
        <f t="shared" si="2"/>
        <v>24123.30719388378</v>
      </c>
      <c r="H13" s="1">
        <f t="shared" si="3"/>
        <v>24123.31</v>
      </c>
      <c r="I13" s="30"/>
      <c r="J13" s="30"/>
    </row>
    <row r="14" spans="1:10" ht="45" customHeight="1">
      <c r="A14" s="15">
        <v>4</v>
      </c>
      <c r="B14" s="37" t="s">
        <v>8</v>
      </c>
      <c r="C14" s="1">
        <f>709.8+19.37+9</f>
        <v>738.17</v>
      </c>
      <c r="D14" s="1">
        <f t="shared" si="0"/>
        <v>268260.0432556371</v>
      </c>
      <c r="E14" s="1">
        <v>30</v>
      </c>
      <c r="F14" s="1">
        <f t="shared" si="1"/>
        <v>35868.514500000005</v>
      </c>
      <c r="G14" s="1">
        <f t="shared" si="2"/>
        <v>304128.5577556371</v>
      </c>
      <c r="H14" s="1">
        <f t="shared" si="3"/>
        <v>304128.56</v>
      </c>
      <c r="I14" s="30"/>
      <c r="J14" s="30"/>
    </row>
    <row r="15" spans="1:10" ht="45" customHeight="1">
      <c r="A15" s="15">
        <v>5</v>
      </c>
      <c r="B15" s="37" t="s">
        <v>31</v>
      </c>
      <c r="C15" s="1">
        <f>311.17-6.67</f>
        <v>304.5</v>
      </c>
      <c r="D15" s="1">
        <f t="shared" si="0"/>
        <v>110659.03947781879</v>
      </c>
      <c r="E15" s="1">
        <v>30</v>
      </c>
      <c r="F15" s="1">
        <f t="shared" si="1"/>
        <v>35868.514500000005</v>
      </c>
      <c r="G15" s="1">
        <f t="shared" si="2"/>
        <v>146527.5539778188</v>
      </c>
      <c r="H15" s="1">
        <f t="shared" si="3"/>
        <v>146527.55</v>
      </c>
      <c r="I15" s="30"/>
      <c r="J15" s="30"/>
    </row>
    <row r="16" spans="1:10" ht="45" customHeight="1">
      <c r="A16" s="15">
        <v>6</v>
      </c>
      <c r="B16" s="37" t="s">
        <v>10</v>
      </c>
      <c r="C16" s="1">
        <v>360.2</v>
      </c>
      <c r="D16" s="1">
        <f t="shared" si="0"/>
        <v>130901.10351366282</v>
      </c>
      <c r="E16" s="1">
        <v>30</v>
      </c>
      <c r="F16" s="1">
        <f t="shared" si="1"/>
        <v>35868.514500000005</v>
      </c>
      <c r="G16" s="1">
        <f t="shared" si="2"/>
        <v>166769.6180136628</v>
      </c>
      <c r="H16" s="1">
        <f t="shared" si="3"/>
        <v>166769.62</v>
      </c>
      <c r="I16" s="30"/>
      <c r="J16" s="30"/>
    </row>
    <row r="17" spans="1:10" ht="45" customHeight="1">
      <c r="A17" s="15">
        <v>7</v>
      </c>
      <c r="B17" s="37" t="s">
        <v>14</v>
      </c>
      <c r="C17" s="1">
        <f>665.27-4-30+4+30</f>
        <v>665.27</v>
      </c>
      <c r="D17" s="1">
        <f t="shared" si="0"/>
        <v>241767.28799148934</v>
      </c>
      <c r="E17" s="1">
        <v>30</v>
      </c>
      <c r="F17" s="1">
        <f t="shared" si="1"/>
        <v>35868.514500000005</v>
      </c>
      <c r="G17" s="1">
        <f t="shared" si="2"/>
        <v>277635.80249148933</v>
      </c>
      <c r="H17" s="1">
        <f t="shared" si="3"/>
        <v>277635.8</v>
      </c>
      <c r="I17" s="30"/>
      <c r="J17" s="30"/>
    </row>
    <row r="18" spans="1:10" ht="59.25" customHeight="1">
      <c r="A18" s="15">
        <v>8</v>
      </c>
      <c r="B18" s="37" t="s">
        <v>36</v>
      </c>
      <c r="C18" s="1">
        <f>829.02+7+183.83</f>
        <v>1019.85</v>
      </c>
      <c r="D18" s="1">
        <f t="shared" si="0"/>
        <v>370626.014487532</v>
      </c>
      <c r="E18" s="16">
        <f>30</f>
        <v>30</v>
      </c>
      <c r="F18" s="1">
        <f t="shared" si="1"/>
        <v>35868.514500000005</v>
      </c>
      <c r="G18" s="1">
        <f t="shared" si="2"/>
        <v>406494.528987532</v>
      </c>
      <c r="H18" s="1">
        <f t="shared" si="3"/>
        <v>406494.53</v>
      </c>
      <c r="I18" s="30"/>
      <c r="J18" s="30"/>
    </row>
    <row r="19" spans="1:10" ht="59.25" customHeight="1">
      <c r="A19" s="15">
        <v>9</v>
      </c>
      <c r="B19" s="37" t="s">
        <v>38</v>
      </c>
      <c r="C19" s="1">
        <f>726.66-33.33</f>
        <v>693.3299999999999</v>
      </c>
      <c r="D19" s="1">
        <f t="shared" si="0"/>
        <v>251964.63658836155</v>
      </c>
      <c r="E19" s="16">
        <v>30</v>
      </c>
      <c r="F19" s="1">
        <f t="shared" si="1"/>
        <v>35868.514500000005</v>
      </c>
      <c r="G19" s="1">
        <f t="shared" si="2"/>
        <v>287833.15108836157</v>
      </c>
      <c r="H19" s="1">
        <f t="shared" si="3"/>
        <v>287833.15</v>
      </c>
      <c r="I19" s="30"/>
      <c r="J19" s="30"/>
    </row>
    <row r="20" spans="1:10" ht="45" customHeight="1">
      <c r="A20" s="15">
        <v>10</v>
      </c>
      <c r="B20" s="37" t="s">
        <v>32</v>
      </c>
      <c r="C20" s="1">
        <v>211.17</v>
      </c>
      <c r="D20" s="1">
        <f t="shared" si="0"/>
        <v>76741.77131865679</v>
      </c>
      <c r="E20" s="1">
        <v>0</v>
      </c>
      <c r="F20" s="1">
        <f t="shared" si="1"/>
        <v>0</v>
      </c>
      <c r="G20" s="1">
        <f t="shared" si="2"/>
        <v>76741.77131865679</v>
      </c>
      <c r="H20" s="1">
        <f t="shared" si="3"/>
        <v>76741.77</v>
      </c>
      <c r="I20" s="30"/>
      <c r="J20" s="30"/>
    </row>
    <row r="21" spans="1:10" ht="45" customHeight="1">
      <c r="A21" s="15">
        <v>11</v>
      </c>
      <c r="B21" s="37" t="s">
        <v>19</v>
      </c>
      <c r="C21" s="1">
        <v>202.4</v>
      </c>
      <c r="D21" s="1">
        <f t="shared" si="0"/>
        <v>73554.64561678334</v>
      </c>
      <c r="E21" s="1">
        <v>0</v>
      </c>
      <c r="F21" s="1">
        <f t="shared" si="1"/>
        <v>0</v>
      </c>
      <c r="G21" s="1">
        <f t="shared" si="2"/>
        <v>73554.64561678334</v>
      </c>
      <c r="H21" s="1">
        <f t="shared" si="3"/>
        <v>73554.65</v>
      </c>
      <c r="I21" s="30"/>
      <c r="J21" s="30"/>
    </row>
    <row r="22" spans="1:10" ht="45" customHeight="1">
      <c r="A22" s="15">
        <v>12</v>
      </c>
      <c r="B22" s="37" t="s">
        <v>12</v>
      </c>
      <c r="C22" s="1">
        <v>219.6</v>
      </c>
      <c r="D22" s="1">
        <f t="shared" si="0"/>
        <v>79805.33684508705</v>
      </c>
      <c r="E22" s="1">
        <v>30</v>
      </c>
      <c r="F22" s="1">
        <f t="shared" si="1"/>
        <v>35868.514500000005</v>
      </c>
      <c r="G22" s="1">
        <f t="shared" si="2"/>
        <v>115673.85134508705</v>
      </c>
      <c r="H22" s="1">
        <f t="shared" si="3"/>
        <v>115673.85</v>
      </c>
      <c r="I22" s="30"/>
      <c r="J22" s="30"/>
    </row>
    <row r="23" spans="1:10" ht="45" customHeight="1">
      <c r="A23" s="15">
        <v>13</v>
      </c>
      <c r="B23" s="37" t="s">
        <v>7</v>
      </c>
      <c r="C23" s="1">
        <f>682-40-24.5</f>
        <v>617.5</v>
      </c>
      <c r="D23" s="1">
        <f t="shared" si="0"/>
        <v>224407.08334171792</v>
      </c>
      <c r="E23" s="1">
        <v>30</v>
      </c>
      <c r="F23" s="1">
        <f t="shared" si="1"/>
        <v>35868.514500000005</v>
      </c>
      <c r="G23" s="1">
        <f t="shared" si="2"/>
        <v>260275.59784171794</v>
      </c>
      <c r="H23" s="1">
        <f t="shared" si="3"/>
        <v>260275.6</v>
      </c>
      <c r="I23" s="30"/>
      <c r="J23" s="30"/>
    </row>
    <row r="24" spans="1:10" ht="45" customHeight="1">
      <c r="A24" s="15">
        <v>14</v>
      </c>
      <c r="B24" s="37" t="s">
        <v>9</v>
      </c>
      <c r="C24" s="1">
        <v>113.33</v>
      </c>
      <c r="D24" s="1">
        <f t="shared" si="0"/>
        <v>41185.51377346865</v>
      </c>
      <c r="E24" s="1">
        <v>30</v>
      </c>
      <c r="F24" s="1">
        <f t="shared" si="1"/>
        <v>35868.514500000005</v>
      </c>
      <c r="G24" s="1">
        <f t="shared" si="2"/>
        <v>77054.02827346866</v>
      </c>
      <c r="H24" s="1">
        <f t="shared" si="3"/>
        <v>77054.03</v>
      </c>
      <c r="I24" s="30"/>
      <c r="J24" s="30"/>
    </row>
    <row r="25" spans="1:10" ht="53.25" customHeight="1">
      <c r="A25" s="15">
        <v>15</v>
      </c>
      <c r="B25" s="37" t="s">
        <v>13</v>
      </c>
      <c r="C25" s="1">
        <v>445.5</v>
      </c>
      <c r="D25" s="1">
        <f t="shared" si="0"/>
        <v>161900.1710586807</v>
      </c>
      <c r="E25" s="1">
        <v>0</v>
      </c>
      <c r="F25" s="1">
        <f t="shared" si="1"/>
        <v>0</v>
      </c>
      <c r="G25" s="1">
        <f t="shared" si="2"/>
        <v>161900.1710586807</v>
      </c>
      <c r="H25" s="1">
        <f t="shared" si="3"/>
        <v>161900.17</v>
      </c>
      <c r="I25" s="30"/>
      <c r="J25" s="30"/>
    </row>
    <row r="26" spans="1:10" ht="45" customHeight="1">
      <c r="A26" s="15">
        <v>16</v>
      </c>
      <c r="B26" s="38" t="s">
        <v>15</v>
      </c>
      <c r="C26" s="1">
        <v>603.75</v>
      </c>
      <c r="D26" s="1">
        <f t="shared" si="0"/>
        <v>219410.1644818821</v>
      </c>
      <c r="E26" s="1">
        <v>30</v>
      </c>
      <c r="F26" s="1">
        <f t="shared" si="1"/>
        <v>35868.514500000005</v>
      </c>
      <c r="G26" s="1">
        <f t="shared" si="2"/>
        <v>255278.6789818821</v>
      </c>
      <c r="H26" s="1">
        <f t="shared" si="3"/>
        <v>255278.68</v>
      </c>
      <c r="I26" s="30"/>
      <c r="J26" s="30"/>
    </row>
    <row r="27" spans="1:10" ht="45" customHeight="1">
      <c r="A27" s="15">
        <v>17</v>
      </c>
      <c r="B27" s="37" t="s">
        <v>39</v>
      </c>
      <c r="C27" s="1">
        <f>1316.55-5.33</f>
        <v>1311.22</v>
      </c>
      <c r="D27" s="1">
        <f t="shared" si="0"/>
        <v>476513.4507195585</v>
      </c>
      <c r="E27" s="1">
        <v>0</v>
      </c>
      <c r="F27" s="1">
        <f t="shared" si="1"/>
        <v>0</v>
      </c>
      <c r="G27" s="1">
        <f t="shared" si="2"/>
        <v>476513.4507195585</v>
      </c>
      <c r="H27" s="1">
        <f t="shared" si="3"/>
        <v>476513.45</v>
      </c>
      <c r="I27" s="30"/>
      <c r="J27" s="30"/>
    </row>
    <row r="28" spans="1:10" ht="45" customHeight="1">
      <c r="A28" s="15">
        <v>18</v>
      </c>
      <c r="B28" s="37" t="s">
        <v>33</v>
      </c>
      <c r="C28" s="1">
        <v>511.13</v>
      </c>
      <c r="D28" s="1">
        <f t="shared" si="0"/>
        <v>185750.919042028</v>
      </c>
      <c r="E28" s="1">
        <v>30</v>
      </c>
      <c r="F28" s="1">
        <f t="shared" si="1"/>
        <v>35868.514500000005</v>
      </c>
      <c r="G28" s="1">
        <f t="shared" si="2"/>
        <v>221619.433542028</v>
      </c>
      <c r="H28" s="1">
        <f t="shared" si="3"/>
        <v>221619.43</v>
      </c>
      <c r="I28" s="30"/>
      <c r="J28" s="30"/>
    </row>
    <row r="29" spans="1:10" ht="45" customHeight="1">
      <c r="A29" s="15">
        <v>19</v>
      </c>
      <c r="B29" s="37" t="s">
        <v>34</v>
      </c>
      <c r="C29" s="1">
        <f>180.33+20</f>
        <v>200.33</v>
      </c>
      <c r="D29" s="1">
        <f t="shared" si="0"/>
        <v>72802.3821957026</v>
      </c>
      <c r="E29" s="1">
        <v>0</v>
      </c>
      <c r="F29" s="1">
        <f t="shared" si="1"/>
        <v>0</v>
      </c>
      <c r="G29" s="1">
        <f t="shared" si="2"/>
        <v>72802.3821957026</v>
      </c>
      <c r="H29" s="1">
        <f t="shared" si="3"/>
        <v>72802.38</v>
      </c>
      <c r="I29" s="30"/>
      <c r="J29" s="30"/>
    </row>
    <row r="30" spans="1:10" ht="45" customHeight="1">
      <c r="A30" s="15">
        <v>20</v>
      </c>
      <c r="B30" s="37" t="s">
        <v>35</v>
      </c>
      <c r="C30" s="1">
        <v>729.8</v>
      </c>
      <c r="D30" s="1">
        <f t="shared" si="0"/>
        <v>265218.2824660498</v>
      </c>
      <c r="E30" s="1">
        <v>30</v>
      </c>
      <c r="F30" s="1">
        <f t="shared" si="1"/>
        <v>35868.514500000005</v>
      </c>
      <c r="G30" s="1">
        <f t="shared" si="2"/>
        <v>301086.79696604976</v>
      </c>
      <c r="H30" s="1">
        <f t="shared" si="3"/>
        <v>301086.8</v>
      </c>
      <c r="I30" s="30"/>
      <c r="J30" s="30"/>
    </row>
    <row r="31" spans="1:10" ht="51.75" customHeight="1">
      <c r="A31" s="15">
        <v>21</v>
      </c>
      <c r="B31" s="37" t="s">
        <v>18</v>
      </c>
      <c r="C31" s="1">
        <f>422.25-1.67+1.67</f>
        <v>422.25</v>
      </c>
      <c r="D31" s="1">
        <f t="shared" si="0"/>
        <v>153450.8355320492</v>
      </c>
      <c r="E31" s="1">
        <v>0</v>
      </c>
      <c r="F31" s="1">
        <f t="shared" si="1"/>
        <v>0</v>
      </c>
      <c r="G31" s="1">
        <f t="shared" si="2"/>
        <v>153450.8355320492</v>
      </c>
      <c r="H31" s="1">
        <f t="shared" si="3"/>
        <v>153450.84</v>
      </c>
      <c r="I31" s="30"/>
      <c r="J31" s="30"/>
    </row>
    <row r="32" spans="1:10" ht="49.5" customHeight="1">
      <c r="A32" s="15">
        <v>22</v>
      </c>
      <c r="B32" s="37" t="s">
        <v>37</v>
      </c>
      <c r="C32" s="1">
        <v>215</v>
      </c>
      <c r="D32" s="1">
        <f t="shared" si="0"/>
        <v>78133.64035379652</v>
      </c>
      <c r="E32" s="16">
        <v>0</v>
      </c>
      <c r="F32" s="1">
        <f t="shared" si="1"/>
        <v>0</v>
      </c>
      <c r="G32" s="1">
        <f t="shared" si="2"/>
        <v>78133.64035379652</v>
      </c>
      <c r="H32" s="1">
        <f t="shared" si="3"/>
        <v>78133.64</v>
      </c>
      <c r="I32" s="30"/>
      <c r="J32" s="30"/>
    </row>
    <row r="33" spans="1:10" ht="45" customHeight="1">
      <c r="A33" s="15">
        <v>23</v>
      </c>
      <c r="B33" s="37" t="s">
        <v>26</v>
      </c>
      <c r="C33" s="1">
        <v>1133.02</v>
      </c>
      <c r="D33" s="1">
        <f t="shared" si="0"/>
        <v>411753.3822960862</v>
      </c>
      <c r="E33" s="16">
        <v>30</v>
      </c>
      <c r="F33" s="1">
        <f t="shared" si="1"/>
        <v>35868.514500000005</v>
      </c>
      <c r="G33" s="1">
        <f t="shared" si="2"/>
        <v>447621.89679608616</v>
      </c>
      <c r="H33" s="1">
        <f>ROUND(G33,2)</f>
        <v>447621.9</v>
      </c>
      <c r="I33" s="30"/>
      <c r="J33" s="30"/>
    </row>
    <row r="34" spans="1:8" ht="36.75" customHeight="1">
      <c r="A34" s="17"/>
      <c r="B34" s="18" t="s">
        <v>5</v>
      </c>
      <c r="C34" s="19">
        <f aca="true" t="shared" si="4" ref="C34:H34">SUM(C8:C33)</f>
        <v>14212.689999999999</v>
      </c>
      <c r="D34" s="19">
        <f t="shared" si="4"/>
        <v>5165066.088</v>
      </c>
      <c r="E34" s="19">
        <f t="shared" si="4"/>
        <v>480</v>
      </c>
      <c r="F34" s="19">
        <f t="shared" si="4"/>
        <v>573896.232</v>
      </c>
      <c r="G34" s="19">
        <f t="shared" si="4"/>
        <v>5738962.320000001</v>
      </c>
      <c r="H34" s="19">
        <f t="shared" si="4"/>
        <v>5738962.319999998</v>
      </c>
    </row>
    <row r="35" spans="1:8" ht="48.75" customHeight="1">
      <c r="A35" s="20"/>
      <c r="B35" s="21" t="s">
        <v>16</v>
      </c>
      <c r="C35" s="22">
        <f>C34</f>
        <v>14212.689999999999</v>
      </c>
      <c r="D35" s="23"/>
      <c r="E35" s="24" t="s">
        <v>17</v>
      </c>
      <c r="F35" s="25">
        <f>E34</f>
        <v>480</v>
      </c>
      <c r="G35" s="26"/>
      <c r="H35" s="26"/>
    </row>
    <row r="36" spans="1:8" ht="55.5" customHeight="1">
      <c r="A36" s="20"/>
      <c r="B36" s="21" t="s">
        <v>20</v>
      </c>
      <c r="C36" s="22">
        <f>0.9*5738962.32</f>
        <v>5165066.088</v>
      </c>
      <c r="D36" s="23"/>
      <c r="E36" s="24" t="s">
        <v>22</v>
      </c>
      <c r="F36" s="27">
        <f>0.1*5738962.32</f>
        <v>573896.2320000001</v>
      </c>
      <c r="G36" s="26"/>
      <c r="H36" s="26"/>
    </row>
    <row r="37" spans="1:8" ht="60.75" customHeight="1">
      <c r="A37" s="20"/>
      <c r="B37" s="21" t="s">
        <v>21</v>
      </c>
      <c r="C37" s="22">
        <f>C36/C35</f>
        <v>363.41228071533266</v>
      </c>
      <c r="D37" s="23"/>
      <c r="E37" s="24" t="s">
        <v>23</v>
      </c>
      <c r="F37" s="27">
        <f>F36/F35</f>
        <v>1195.6171500000003</v>
      </c>
      <c r="G37" s="28"/>
      <c r="H37" s="28"/>
    </row>
    <row r="38" spans="1:8" ht="20.25" customHeight="1">
      <c r="A38" s="29"/>
      <c r="B38" s="9"/>
      <c r="C38" s="30"/>
      <c r="D38" s="30"/>
      <c r="E38" s="30"/>
      <c r="F38" s="31"/>
      <c r="G38" s="32"/>
      <c r="H38" s="32"/>
    </row>
    <row r="39" spans="3:8" ht="19.5">
      <c r="C39" s="33"/>
      <c r="D39" s="33"/>
      <c r="G39" s="28"/>
      <c r="H39" s="28"/>
    </row>
    <row r="40" spans="3:8" ht="19.5">
      <c r="C40" s="33"/>
      <c r="D40" s="33"/>
      <c r="G40" s="28"/>
      <c r="H40" s="28"/>
    </row>
    <row r="41" spans="3:8" ht="19.5">
      <c r="C41" s="34"/>
      <c r="D41" s="33"/>
      <c r="G41" s="28"/>
      <c r="H41" s="28"/>
    </row>
    <row r="42" spans="3:8" ht="19.5">
      <c r="C42" s="33"/>
      <c r="D42" s="33"/>
      <c r="G42" s="28"/>
      <c r="H42" s="28"/>
    </row>
    <row r="43" spans="7:8" ht="19.5">
      <c r="G43" s="28"/>
      <c r="H43" s="28"/>
    </row>
    <row r="44" spans="7:8" ht="19.5">
      <c r="G44" s="28"/>
      <c r="H44" s="28"/>
    </row>
    <row r="45" spans="7:8" ht="19.5">
      <c r="G45" s="28"/>
      <c r="H45" s="28"/>
    </row>
    <row r="46" spans="7:8" ht="19.5">
      <c r="G46" s="28"/>
      <c r="H46" s="28"/>
    </row>
    <row r="47" spans="7:8" ht="19.5">
      <c r="G47" s="28"/>
      <c r="H47" s="28"/>
    </row>
    <row r="48" spans="7:8" ht="12.75">
      <c r="G48" s="35"/>
      <c r="H48" s="35"/>
    </row>
    <row r="49" spans="7:8" ht="12.75">
      <c r="G49" s="35"/>
      <c r="H49" s="35"/>
    </row>
    <row r="50" spans="7:8" ht="12.75">
      <c r="G50" s="35"/>
      <c r="H50" s="35"/>
    </row>
    <row r="51" spans="7:8" ht="12.75">
      <c r="G51" s="35"/>
      <c r="H51" s="35"/>
    </row>
    <row r="52" spans="7:8" ht="12.75">
      <c r="G52" s="35"/>
      <c r="H52" s="35"/>
    </row>
    <row r="53" spans="7:8" ht="12.75">
      <c r="G53" s="35"/>
      <c r="H53" s="35"/>
    </row>
    <row r="54" spans="7:8" ht="12.75">
      <c r="G54" s="35"/>
      <c r="H54" s="35"/>
    </row>
    <row r="55" spans="7:8" ht="12.75">
      <c r="G55" s="35"/>
      <c r="H55" s="35"/>
    </row>
    <row r="56" spans="7:8" ht="12.75">
      <c r="G56" s="35"/>
      <c r="H56" s="35"/>
    </row>
    <row r="57" spans="7:8" ht="12.75">
      <c r="G57" s="35"/>
      <c r="H57" s="35"/>
    </row>
    <row r="58" spans="7:8" ht="12.75">
      <c r="G58" s="35"/>
      <c r="H58" s="35"/>
    </row>
    <row r="59" spans="7:8" ht="12.75">
      <c r="G59" s="35"/>
      <c r="H59" s="35"/>
    </row>
    <row r="60" spans="7:8" ht="12.75">
      <c r="G60" s="35"/>
      <c r="H60" s="35"/>
    </row>
    <row r="61" spans="7:8" ht="12.75">
      <c r="G61" s="35"/>
      <c r="H61" s="35"/>
    </row>
    <row r="62" spans="4:5" ht="12.75">
      <c r="D62" s="36"/>
      <c r="E62" s="36"/>
    </row>
    <row r="63" spans="4:5" ht="12.75">
      <c r="D63" s="36"/>
      <c r="E63" s="36"/>
    </row>
    <row r="66" spans="4:5" ht="12.75">
      <c r="D66" s="36"/>
      <c r="E66" s="36"/>
    </row>
  </sheetData>
  <sheetProtection/>
  <mergeCells count="2">
    <mergeCell ref="C6:D6"/>
    <mergeCell ref="E6:F6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landscape" paperSize="9" scale="50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2023-03-30T11:14:22Z</cp:lastPrinted>
  <dcterms:created xsi:type="dcterms:W3CDTF">2004-01-09T07:03:24Z</dcterms:created>
  <dcterms:modified xsi:type="dcterms:W3CDTF">2023-04-06T06:22:40Z</dcterms:modified>
  <cp:category/>
  <cp:version/>
  <cp:contentType/>
  <cp:contentStatus/>
</cp:coreProperties>
</file>